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960" yWindow="960" windowWidth="24640" windowHeight="18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1" i="1" l="1"/>
  <c r="D121" i="1"/>
  <c r="E121" i="1"/>
  <c r="F121" i="1"/>
  <c r="G121" i="1"/>
  <c r="H121" i="1"/>
  <c r="I121" i="1"/>
  <c r="C122" i="1"/>
  <c r="D122" i="1"/>
  <c r="E122" i="1"/>
  <c r="F122" i="1"/>
  <c r="G122" i="1"/>
  <c r="H122" i="1"/>
  <c r="I122" i="1"/>
  <c r="C123" i="1"/>
  <c r="D123" i="1"/>
  <c r="E123" i="1"/>
  <c r="F123" i="1"/>
  <c r="G123" i="1"/>
  <c r="H123" i="1"/>
  <c r="I123" i="1"/>
  <c r="C124" i="1"/>
  <c r="D124" i="1"/>
  <c r="E124" i="1"/>
  <c r="F124" i="1"/>
  <c r="G124" i="1"/>
  <c r="H124" i="1"/>
  <c r="I124" i="1"/>
  <c r="C125" i="1"/>
  <c r="D125" i="1"/>
  <c r="E125" i="1"/>
  <c r="F125" i="1"/>
  <c r="G125" i="1"/>
  <c r="H125" i="1"/>
  <c r="I125" i="1"/>
  <c r="C126" i="1"/>
  <c r="D126" i="1"/>
  <c r="E126" i="1"/>
  <c r="F126" i="1"/>
  <c r="G126" i="1"/>
  <c r="H126" i="1"/>
  <c r="I126" i="1"/>
  <c r="D119" i="1"/>
  <c r="E119" i="1"/>
  <c r="F119" i="1"/>
  <c r="G119" i="1"/>
  <c r="H119" i="1"/>
  <c r="I119" i="1"/>
  <c r="C119" i="1"/>
  <c r="A122" i="1"/>
  <c r="A123" i="1"/>
  <c r="A124" i="1"/>
  <c r="A125" i="1"/>
  <c r="A126" i="1"/>
  <c r="B122" i="1"/>
  <c r="B123" i="1"/>
  <c r="B124" i="1"/>
  <c r="B125" i="1"/>
  <c r="B126" i="1"/>
  <c r="B121" i="1"/>
  <c r="A81" i="1"/>
  <c r="A82" i="1"/>
  <c r="A83" i="1"/>
  <c r="A84" i="1"/>
  <c r="A80" i="1"/>
  <c r="D105" i="1"/>
  <c r="E105" i="1"/>
  <c r="F105" i="1"/>
  <c r="G105" i="1"/>
  <c r="H105" i="1"/>
  <c r="I105" i="1"/>
  <c r="C105" i="1"/>
  <c r="A109" i="1"/>
  <c r="A110" i="1"/>
  <c r="A111" i="1"/>
  <c r="A112" i="1"/>
  <c r="A108" i="1"/>
  <c r="A107" i="1"/>
  <c r="C107" i="1"/>
  <c r="D107" i="1"/>
  <c r="E107" i="1"/>
  <c r="F107" i="1"/>
  <c r="G107" i="1"/>
  <c r="H107" i="1"/>
  <c r="I107" i="1"/>
  <c r="C108" i="1"/>
  <c r="D108" i="1"/>
  <c r="E108" i="1"/>
  <c r="F108" i="1"/>
  <c r="G108" i="1"/>
  <c r="H108" i="1"/>
  <c r="I108" i="1"/>
  <c r="C109" i="1"/>
  <c r="D109" i="1"/>
  <c r="E109" i="1"/>
  <c r="F109" i="1"/>
  <c r="G109" i="1"/>
  <c r="H109" i="1"/>
  <c r="I109" i="1"/>
  <c r="C110" i="1"/>
  <c r="D110" i="1"/>
  <c r="E110" i="1"/>
  <c r="F110" i="1"/>
  <c r="G110" i="1"/>
  <c r="H110" i="1"/>
  <c r="I110" i="1"/>
  <c r="C111" i="1"/>
  <c r="D111" i="1"/>
  <c r="E111" i="1"/>
  <c r="F111" i="1"/>
  <c r="G111" i="1"/>
  <c r="H111" i="1"/>
  <c r="I111" i="1"/>
  <c r="C112" i="1"/>
  <c r="D112" i="1"/>
  <c r="E112" i="1"/>
  <c r="F112" i="1"/>
  <c r="G112" i="1"/>
  <c r="H112" i="1"/>
  <c r="I112" i="1"/>
  <c r="B108" i="1"/>
  <c r="B109" i="1"/>
  <c r="B110" i="1"/>
  <c r="B111" i="1"/>
  <c r="B112" i="1"/>
  <c r="B107" i="1"/>
  <c r="C77" i="1"/>
  <c r="D77" i="1"/>
  <c r="E77" i="1"/>
  <c r="F77" i="1"/>
  <c r="G77" i="1"/>
  <c r="H77" i="1"/>
  <c r="I77" i="1"/>
  <c r="C91" i="1"/>
  <c r="C93" i="1"/>
  <c r="D91" i="1"/>
  <c r="D93" i="1"/>
  <c r="E91" i="1"/>
  <c r="E93" i="1"/>
  <c r="F91" i="1"/>
  <c r="F93" i="1"/>
  <c r="G91" i="1"/>
  <c r="G93" i="1"/>
  <c r="H91" i="1"/>
  <c r="H93" i="1"/>
  <c r="I91" i="1"/>
  <c r="I93" i="1"/>
  <c r="A94" i="1"/>
  <c r="C94" i="1"/>
  <c r="D94" i="1"/>
  <c r="E94" i="1"/>
  <c r="F94" i="1"/>
  <c r="G94" i="1"/>
  <c r="H94" i="1"/>
  <c r="I94" i="1"/>
  <c r="A95" i="1"/>
  <c r="C95" i="1"/>
  <c r="D95" i="1"/>
  <c r="E95" i="1"/>
  <c r="F95" i="1"/>
  <c r="G95" i="1"/>
  <c r="H95" i="1"/>
  <c r="I95" i="1"/>
  <c r="A96" i="1"/>
  <c r="C96" i="1"/>
  <c r="D96" i="1"/>
  <c r="E96" i="1"/>
  <c r="F96" i="1"/>
  <c r="G96" i="1"/>
  <c r="H96" i="1"/>
  <c r="I96" i="1"/>
  <c r="A97" i="1"/>
  <c r="C97" i="1"/>
  <c r="D97" i="1"/>
  <c r="E97" i="1"/>
  <c r="F97" i="1"/>
  <c r="G97" i="1"/>
  <c r="H97" i="1"/>
  <c r="I97" i="1"/>
  <c r="A98" i="1"/>
  <c r="C98" i="1"/>
  <c r="D98" i="1"/>
  <c r="E98" i="1"/>
  <c r="F98" i="1"/>
  <c r="G98" i="1"/>
  <c r="H98" i="1"/>
  <c r="I98" i="1"/>
  <c r="B94" i="1"/>
  <c r="B95" i="1"/>
  <c r="B96" i="1"/>
  <c r="B97" i="1"/>
  <c r="B98" i="1"/>
  <c r="B93" i="1"/>
  <c r="A53" i="1"/>
  <c r="A54" i="1"/>
  <c r="A55" i="1"/>
  <c r="A56" i="1"/>
  <c r="A52" i="1"/>
  <c r="C79" i="1"/>
  <c r="D79" i="1"/>
  <c r="E79" i="1"/>
  <c r="F79" i="1"/>
  <c r="G79" i="1"/>
  <c r="H79" i="1"/>
  <c r="I79" i="1"/>
  <c r="C80" i="1"/>
  <c r="D80" i="1"/>
  <c r="E80" i="1"/>
  <c r="F80" i="1"/>
  <c r="G80" i="1"/>
  <c r="H80" i="1"/>
  <c r="I80" i="1"/>
  <c r="C81" i="1"/>
  <c r="D81" i="1"/>
  <c r="E81" i="1"/>
  <c r="F81" i="1"/>
  <c r="G81" i="1"/>
  <c r="H81" i="1"/>
  <c r="I81" i="1"/>
  <c r="C82" i="1"/>
  <c r="D82" i="1"/>
  <c r="E82" i="1"/>
  <c r="F82" i="1"/>
  <c r="G82" i="1"/>
  <c r="H82" i="1"/>
  <c r="I82" i="1"/>
  <c r="C83" i="1"/>
  <c r="D83" i="1"/>
  <c r="E83" i="1"/>
  <c r="F83" i="1"/>
  <c r="G83" i="1"/>
  <c r="H83" i="1"/>
  <c r="I83" i="1"/>
  <c r="C84" i="1"/>
  <c r="D84" i="1"/>
  <c r="E84" i="1"/>
  <c r="F84" i="1"/>
  <c r="G84" i="1"/>
  <c r="H84" i="1"/>
  <c r="I84" i="1"/>
  <c r="B80" i="1"/>
  <c r="B81" i="1"/>
  <c r="B82" i="1"/>
  <c r="B83" i="1"/>
  <c r="B84" i="1"/>
  <c r="B79" i="1"/>
  <c r="A67" i="1"/>
  <c r="A68" i="1"/>
  <c r="A69" i="1"/>
  <c r="A70" i="1"/>
  <c r="A66" i="1"/>
  <c r="C63" i="1"/>
  <c r="C65" i="1"/>
  <c r="D63" i="1"/>
  <c r="D65" i="1"/>
  <c r="E63" i="1"/>
  <c r="E65" i="1"/>
  <c r="F63" i="1"/>
  <c r="F65" i="1"/>
  <c r="G63" i="1"/>
  <c r="G65" i="1"/>
  <c r="H63" i="1"/>
  <c r="H65" i="1"/>
  <c r="I63" i="1"/>
  <c r="I65" i="1"/>
  <c r="C66" i="1"/>
  <c r="D66" i="1"/>
  <c r="E66" i="1"/>
  <c r="F66" i="1"/>
  <c r="G66" i="1"/>
  <c r="H66" i="1"/>
  <c r="I66" i="1"/>
  <c r="C67" i="1"/>
  <c r="D67" i="1"/>
  <c r="E67" i="1"/>
  <c r="F67" i="1"/>
  <c r="G67" i="1"/>
  <c r="H67" i="1"/>
  <c r="I67" i="1"/>
  <c r="C68" i="1"/>
  <c r="D68" i="1"/>
  <c r="E68" i="1"/>
  <c r="F68" i="1"/>
  <c r="G68" i="1"/>
  <c r="H68" i="1"/>
  <c r="I68" i="1"/>
  <c r="C69" i="1"/>
  <c r="D69" i="1"/>
  <c r="E69" i="1"/>
  <c r="F69" i="1"/>
  <c r="G69" i="1"/>
  <c r="H69" i="1"/>
  <c r="I69" i="1"/>
  <c r="C70" i="1"/>
  <c r="D70" i="1"/>
  <c r="E70" i="1"/>
  <c r="F70" i="1"/>
  <c r="G70" i="1"/>
  <c r="H70" i="1"/>
  <c r="I70" i="1"/>
  <c r="B66" i="1"/>
  <c r="B67" i="1"/>
  <c r="B68" i="1"/>
  <c r="B69" i="1"/>
  <c r="B70" i="1"/>
  <c r="B65" i="1"/>
  <c r="C51" i="1"/>
  <c r="D51" i="1"/>
  <c r="E51" i="1"/>
  <c r="F51" i="1"/>
  <c r="G51" i="1"/>
  <c r="H51" i="1"/>
  <c r="I51" i="1"/>
  <c r="C52" i="1"/>
  <c r="D52" i="1"/>
  <c r="E52" i="1"/>
  <c r="F52" i="1"/>
  <c r="G52" i="1"/>
  <c r="H52" i="1"/>
  <c r="I52" i="1"/>
  <c r="C53" i="1"/>
  <c r="D53" i="1"/>
  <c r="E53" i="1"/>
  <c r="F53" i="1"/>
  <c r="G53" i="1"/>
  <c r="H53" i="1"/>
  <c r="I53" i="1"/>
  <c r="C54" i="1"/>
  <c r="D54" i="1"/>
  <c r="E54" i="1"/>
  <c r="F54" i="1"/>
  <c r="G54" i="1"/>
  <c r="H54" i="1"/>
  <c r="I54" i="1"/>
  <c r="C55" i="1"/>
  <c r="D55" i="1"/>
  <c r="E55" i="1"/>
  <c r="F55" i="1"/>
  <c r="G55" i="1"/>
  <c r="H55" i="1"/>
  <c r="I55" i="1"/>
  <c r="C56" i="1"/>
  <c r="D56" i="1"/>
  <c r="E56" i="1"/>
  <c r="F56" i="1"/>
  <c r="G56" i="1"/>
  <c r="H56" i="1"/>
  <c r="I56" i="1"/>
  <c r="B52" i="1"/>
  <c r="B53" i="1"/>
  <c r="B54" i="1"/>
  <c r="B55" i="1"/>
  <c r="B56" i="1"/>
  <c r="B51" i="1"/>
  <c r="D49" i="1"/>
  <c r="E49" i="1"/>
  <c r="F49" i="1"/>
  <c r="G49" i="1"/>
  <c r="H49" i="1"/>
  <c r="I49" i="1"/>
  <c r="C49" i="1"/>
  <c r="B49" i="1"/>
  <c r="C35" i="1"/>
  <c r="C37" i="1"/>
  <c r="D35" i="1"/>
  <c r="D37" i="1"/>
  <c r="E35" i="1"/>
  <c r="E37" i="1"/>
  <c r="F35" i="1"/>
  <c r="F37" i="1"/>
  <c r="G35" i="1"/>
  <c r="G37" i="1"/>
  <c r="H35" i="1"/>
  <c r="H37" i="1"/>
  <c r="I35" i="1"/>
  <c r="I37" i="1"/>
  <c r="C38" i="1"/>
  <c r="D38" i="1"/>
  <c r="E38" i="1"/>
  <c r="F38" i="1"/>
  <c r="G38" i="1"/>
  <c r="H38" i="1"/>
  <c r="I38" i="1"/>
  <c r="C39" i="1"/>
  <c r="D39" i="1"/>
  <c r="E39" i="1"/>
  <c r="F39" i="1"/>
  <c r="G39" i="1"/>
  <c r="H39" i="1"/>
  <c r="I39" i="1"/>
  <c r="C40" i="1"/>
  <c r="D40" i="1"/>
  <c r="E40" i="1"/>
  <c r="F40" i="1"/>
  <c r="G40" i="1"/>
  <c r="H40" i="1"/>
  <c r="I40" i="1"/>
  <c r="C41" i="1"/>
  <c r="D41" i="1"/>
  <c r="E41" i="1"/>
  <c r="F41" i="1"/>
  <c r="G41" i="1"/>
  <c r="H41" i="1"/>
  <c r="I41" i="1"/>
  <c r="C42" i="1"/>
  <c r="D42" i="1"/>
  <c r="E42" i="1"/>
  <c r="F42" i="1"/>
  <c r="G42" i="1"/>
  <c r="H42" i="1"/>
  <c r="I42" i="1"/>
  <c r="B38" i="1"/>
  <c r="B39" i="1"/>
  <c r="B40" i="1"/>
  <c r="B41" i="1"/>
  <c r="B42" i="1"/>
  <c r="B37" i="1"/>
  <c r="A38" i="1"/>
  <c r="A39" i="1"/>
  <c r="A40" i="1"/>
  <c r="A41" i="1"/>
  <c r="A42" i="1"/>
  <c r="A25" i="1"/>
  <c r="A26" i="1"/>
  <c r="A27" i="1"/>
  <c r="A28" i="1"/>
  <c r="A24" i="1"/>
  <c r="C21" i="1"/>
  <c r="C23" i="1"/>
  <c r="D21" i="1"/>
  <c r="D23" i="1"/>
  <c r="E21" i="1"/>
  <c r="E23" i="1"/>
  <c r="F21" i="1"/>
  <c r="F23" i="1"/>
  <c r="G21" i="1"/>
  <c r="G23" i="1"/>
  <c r="H21" i="1"/>
  <c r="H23" i="1"/>
  <c r="I21" i="1"/>
  <c r="I23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C27" i="1"/>
  <c r="D27" i="1"/>
  <c r="E27" i="1"/>
  <c r="F27" i="1"/>
  <c r="G27" i="1"/>
  <c r="H27" i="1"/>
  <c r="I27" i="1"/>
  <c r="C28" i="1"/>
  <c r="D28" i="1"/>
  <c r="E28" i="1"/>
  <c r="F28" i="1"/>
  <c r="G28" i="1"/>
  <c r="H28" i="1"/>
  <c r="I28" i="1"/>
  <c r="B24" i="1"/>
  <c r="B25" i="1"/>
  <c r="B26" i="1"/>
  <c r="B27" i="1"/>
  <c r="B28" i="1"/>
  <c r="B23" i="1"/>
  <c r="C14" i="1"/>
  <c r="D14" i="1"/>
  <c r="E14" i="1"/>
  <c r="F14" i="1"/>
  <c r="G14" i="1"/>
  <c r="H14" i="1"/>
  <c r="I14" i="1"/>
  <c r="B14" i="1"/>
  <c r="C13" i="1"/>
  <c r="D13" i="1"/>
  <c r="E13" i="1"/>
  <c r="F13" i="1"/>
  <c r="G13" i="1"/>
  <c r="H13" i="1"/>
  <c r="I13" i="1"/>
  <c r="B13" i="1"/>
  <c r="C8" i="1"/>
  <c r="D8" i="1"/>
  <c r="E8" i="1"/>
  <c r="F8" i="1"/>
  <c r="G8" i="1"/>
  <c r="H8" i="1"/>
  <c r="I8" i="1"/>
  <c r="B8" i="1"/>
  <c r="C9" i="1"/>
  <c r="D9" i="1"/>
  <c r="E9" i="1"/>
  <c r="F9" i="1"/>
  <c r="G9" i="1"/>
  <c r="H9" i="1"/>
  <c r="I9" i="1"/>
  <c r="B9" i="1"/>
</calcChain>
</file>

<file path=xl/sharedStrings.xml><?xml version="1.0" encoding="utf-8"?>
<sst xmlns="http://schemas.openxmlformats.org/spreadsheetml/2006/main" count="68" uniqueCount="33">
  <si>
    <t>2013 State Benchmarks for Corn, Cotton, Peanuts, Rice, Sorghum, and Wheat</t>
  </si>
  <si>
    <t>Corn</t>
  </si>
  <si>
    <t>Cotton</t>
  </si>
  <si>
    <t>Peanuts</t>
  </si>
  <si>
    <t>Sorghum</t>
  </si>
  <si>
    <t>Wheat</t>
  </si>
  <si>
    <t xml:space="preserve">Type </t>
  </si>
  <si>
    <t>Irrigated</t>
  </si>
  <si>
    <t>Non-Irr</t>
  </si>
  <si>
    <t>All</t>
  </si>
  <si>
    <t>2011 MYA Price</t>
  </si>
  <si>
    <t>2012 MYA Price*</t>
  </si>
  <si>
    <t>Benchmark Yield 2012</t>
  </si>
  <si>
    <t>Benchmark Price 2013*</t>
  </si>
  <si>
    <t>Benchmark Price 2012</t>
  </si>
  <si>
    <t>Benchmark Yield 2013</t>
  </si>
  <si>
    <t>Rice LG</t>
  </si>
  <si>
    <t>2012 State Benchmark</t>
  </si>
  <si>
    <t>2010 MYA Price</t>
  </si>
  <si>
    <t>MYA</t>
  </si>
  <si>
    <t>Price</t>
  </si>
  <si>
    <t>2013 State Yield</t>
  </si>
  <si>
    <t>$ per acre</t>
  </si>
  <si>
    <t>Crop: Corn (Irrigated)</t>
  </si>
  <si>
    <t>Crop: Corn (Non-Irrigated)</t>
  </si>
  <si>
    <t>Crop: Cotton (Irrigated)</t>
  </si>
  <si>
    <t>Crop: Peanuts</t>
  </si>
  <si>
    <t>Crop: Cotton (Non-Irrigated)</t>
  </si>
  <si>
    <t>Crop: Rice LG</t>
  </si>
  <si>
    <t>Crop: Sorghum</t>
  </si>
  <si>
    <t>Crop: Wheat</t>
  </si>
  <si>
    <t>2013 State Benchmark (Checked)</t>
  </si>
  <si>
    <t>2013 State Benchmark (Unchecked)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</si>
</sst>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7" formatCode="#.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0" fontId="2" fillId="0" borderId="1" xfId="0" applyFont="1" applyBorder="1" applyAlignment="1">
      <alignment horizontal="left" indent="18"/>
    </xf>
    <xf numFmtId="0" fontId="0" fillId="0" borderId="0" xfId="0" applyBorder="1"/>
    <xf numFmtId="0" fontId="0" fillId="0" borderId="0" xfId="0" applyFont="1" applyBorder="1" applyAlignment="1">
      <alignment horizontal="left" indent="19"/>
    </xf>
    <xf numFmtId="167" fontId="0" fillId="0" borderId="0" xfId="1" applyNumberFormat="1" applyFont="1" applyAlignment="1">
      <alignment horizontal="left" indent="10"/>
    </xf>
    <xf numFmtId="0" fontId="2" fillId="0" borderId="0" xfId="0" applyFont="1" applyAlignment="1">
      <alignment horizontal="left" indent="10"/>
    </xf>
    <xf numFmtId="2" fontId="0" fillId="0" borderId="0" xfId="0" applyNumberFormat="1" applyBorder="1"/>
    <xf numFmtId="2" fontId="0" fillId="0" borderId="0" xfId="0" quotePrefix="1" applyNumberFormat="1" applyBorder="1"/>
    <xf numFmtId="0" fontId="0" fillId="0" borderId="0" xfId="0" quotePrefix="1" applyBorder="1"/>
  </cellXfs>
  <cellStyles count="1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workbookViewId="0">
      <selection activeCell="A15" sqref="A15"/>
    </sheetView>
  </sheetViews>
  <sheetFormatPr baseColWidth="10" defaultRowHeight="15" x14ac:dyDescent="0"/>
  <cols>
    <col min="1" max="1" width="30.33203125" customWidth="1"/>
  </cols>
  <sheetData>
    <row r="1" spans="1:9">
      <c r="A1" t="s">
        <v>0</v>
      </c>
    </row>
    <row r="3" spans="1:9">
      <c r="B3" t="s">
        <v>1</v>
      </c>
      <c r="C3" t="s">
        <v>1</v>
      </c>
      <c r="D3" t="s">
        <v>2</v>
      </c>
      <c r="E3" t="s">
        <v>2</v>
      </c>
      <c r="F3" t="s">
        <v>3</v>
      </c>
      <c r="G3" t="s">
        <v>16</v>
      </c>
      <c r="H3" t="s">
        <v>4</v>
      </c>
      <c r="I3" t="s">
        <v>5</v>
      </c>
    </row>
    <row r="4" spans="1:9">
      <c r="A4" t="s">
        <v>6</v>
      </c>
      <c r="B4" t="s">
        <v>7</v>
      </c>
      <c r="C4" t="s">
        <v>8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</row>
    <row r="5" spans="1:9">
      <c r="A5" t="s">
        <v>18</v>
      </c>
      <c r="B5" s="1">
        <v>5.18</v>
      </c>
      <c r="C5" s="1">
        <v>5.18</v>
      </c>
      <c r="D5" s="1">
        <v>0.81499999999999995</v>
      </c>
      <c r="E5" s="1">
        <v>0.81499999999999995</v>
      </c>
      <c r="F5" s="1">
        <v>0.22500000000000001</v>
      </c>
      <c r="G5" s="1">
        <v>11</v>
      </c>
      <c r="H5" s="1">
        <v>5.0199999999999996</v>
      </c>
      <c r="I5" s="1">
        <v>5.7</v>
      </c>
    </row>
    <row r="6" spans="1:9">
      <c r="A6" t="s">
        <v>10</v>
      </c>
      <c r="B6" s="1">
        <v>6.22</v>
      </c>
      <c r="C6" s="1">
        <v>6.22</v>
      </c>
      <c r="D6" s="1">
        <v>0.88300000000000001</v>
      </c>
      <c r="E6" s="1">
        <v>0.88300000000000001</v>
      </c>
      <c r="F6" s="1">
        <v>0.318</v>
      </c>
      <c r="G6" s="1">
        <v>13.4</v>
      </c>
      <c r="H6" s="1">
        <v>5.99</v>
      </c>
      <c r="I6" s="1">
        <v>7.24</v>
      </c>
    </row>
    <row r="7" spans="1:9">
      <c r="A7" t="s">
        <v>11</v>
      </c>
      <c r="B7" s="1">
        <v>6.9</v>
      </c>
      <c r="C7" s="1">
        <v>6.9</v>
      </c>
      <c r="D7" s="1">
        <v>0.72</v>
      </c>
      <c r="E7" s="1">
        <v>0.72</v>
      </c>
      <c r="F7" s="1">
        <v>0.3</v>
      </c>
      <c r="G7" s="1">
        <v>14.5</v>
      </c>
      <c r="H7" s="1">
        <v>6.85</v>
      </c>
      <c r="I7" s="1">
        <v>7.8</v>
      </c>
    </row>
    <row r="8" spans="1:9">
      <c r="A8" t="s">
        <v>14</v>
      </c>
      <c r="B8" s="1">
        <f>AVERAGE(B5:B6)</f>
        <v>5.6999999999999993</v>
      </c>
      <c r="C8" s="1">
        <f t="shared" ref="C8:I8" si="0">AVERAGE(C5:C6)</f>
        <v>5.6999999999999993</v>
      </c>
      <c r="D8" s="1">
        <f t="shared" si="0"/>
        <v>0.84899999999999998</v>
      </c>
      <c r="E8" s="1">
        <f t="shared" si="0"/>
        <v>0.84899999999999998</v>
      </c>
      <c r="F8" s="1">
        <f t="shared" si="0"/>
        <v>0.27150000000000002</v>
      </c>
      <c r="G8" s="1">
        <f t="shared" si="0"/>
        <v>12.2</v>
      </c>
      <c r="H8" s="1">
        <f t="shared" si="0"/>
        <v>5.5049999999999999</v>
      </c>
      <c r="I8" s="1">
        <f t="shared" si="0"/>
        <v>6.4700000000000006</v>
      </c>
    </row>
    <row r="9" spans="1:9">
      <c r="A9" t="s">
        <v>13</v>
      </c>
      <c r="B9" s="1">
        <f>AVERAGE(B6:B7)</f>
        <v>6.5600000000000005</v>
      </c>
      <c r="C9" s="1">
        <f t="shared" ref="C9:I9" si="1">AVERAGE(C6:C7)</f>
        <v>6.5600000000000005</v>
      </c>
      <c r="D9" s="1">
        <f t="shared" si="1"/>
        <v>0.80149999999999999</v>
      </c>
      <c r="E9" s="1">
        <f t="shared" si="1"/>
        <v>0.80149999999999999</v>
      </c>
      <c r="F9" s="1">
        <f t="shared" si="1"/>
        <v>0.309</v>
      </c>
      <c r="G9" s="1">
        <f t="shared" si="1"/>
        <v>13.95</v>
      </c>
      <c r="H9" s="1">
        <f t="shared" si="1"/>
        <v>6.42</v>
      </c>
      <c r="I9" s="1">
        <f t="shared" si="1"/>
        <v>7.52</v>
      </c>
    </row>
    <row r="10" spans="1:9">
      <c r="A10" t="s">
        <v>12</v>
      </c>
      <c r="B10" s="1">
        <v>193</v>
      </c>
      <c r="C10" s="1">
        <v>67</v>
      </c>
      <c r="D10" s="1">
        <v>885</v>
      </c>
      <c r="E10" s="1">
        <v>315</v>
      </c>
      <c r="F10" s="1">
        <v>3290</v>
      </c>
      <c r="G10" s="1">
        <v>70.2</v>
      </c>
      <c r="H10" s="1">
        <v>53</v>
      </c>
      <c r="I10" s="1">
        <v>26.5</v>
      </c>
    </row>
    <row r="11" spans="1:9">
      <c r="A11" t="s">
        <v>15</v>
      </c>
      <c r="B11" s="1">
        <v>183</v>
      </c>
      <c r="C11" s="1">
        <v>65</v>
      </c>
      <c r="D11" s="1">
        <v>742</v>
      </c>
      <c r="E11" s="1">
        <v>200</v>
      </c>
      <c r="F11" s="1">
        <v>3230</v>
      </c>
      <c r="G11" s="1">
        <v>73.3</v>
      </c>
      <c r="H11" s="1">
        <v>48</v>
      </c>
      <c r="I11" s="1">
        <v>23.2</v>
      </c>
    </row>
    <row r="12" spans="1:9">
      <c r="A12" t="s">
        <v>17</v>
      </c>
      <c r="B12" s="1">
        <v>771.73</v>
      </c>
      <c r="C12" s="1">
        <v>315.82</v>
      </c>
      <c r="D12" s="1">
        <v>535.74</v>
      </c>
      <c r="E12" s="1">
        <v>221.68</v>
      </c>
      <c r="F12" s="1">
        <v>739.51</v>
      </c>
      <c r="G12" s="1">
        <v>770.8</v>
      </c>
      <c r="H12" s="1">
        <v>203.36</v>
      </c>
      <c r="I12" s="1">
        <v>153.12</v>
      </c>
    </row>
    <row r="13" spans="1:9">
      <c r="A13" t="s">
        <v>32</v>
      </c>
      <c r="B13" s="1">
        <f>0.9*B11*B9</f>
        <v>1080.4320000000002</v>
      </c>
      <c r="C13" s="1">
        <f t="shared" ref="C13:I13" si="2">0.9*C11*C9</f>
        <v>383.76000000000005</v>
      </c>
      <c r="D13" s="1">
        <f t="shared" si="2"/>
        <v>535.24170000000004</v>
      </c>
      <c r="E13" s="1">
        <f t="shared" si="2"/>
        <v>144.27000000000001</v>
      </c>
      <c r="F13" s="1">
        <f t="shared" si="2"/>
        <v>898.26300000000003</v>
      </c>
      <c r="G13" s="1">
        <f t="shared" si="2"/>
        <v>920.28149999999994</v>
      </c>
      <c r="H13" s="1">
        <f t="shared" si="2"/>
        <v>277.34399999999999</v>
      </c>
      <c r="I13" s="1">
        <f t="shared" si="2"/>
        <v>157.01759999999999</v>
      </c>
    </row>
    <row r="14" spans="1:9">
      <c r="A14" t="s">
        <v>31</v>
      </c>
      <c r="B14" s="1">
        <f>IF(B13&gt;1.1*B12,1.1*B12,IF(B13&lt;0.9*B12,0.9*B12,B13))</f>
        <v>848.90300000000013</v>
      </c>
      <c r="C14" s="1">
        <f t="shared" ref="C14:I14" si="3">IF(C13&gt;1.1*C12,1.1*C12,IF(C13&lt;0.9*C12,0.9*C12,C13))</f>
        <v>347.40200000000004</v>
      </c>
      <c r="D14" s="1">
        <f t="shared" si="3"/>
        <v>535.24170000000004</v>
      </c>
      <c r="E14" s="1">
        <f t="shared" si="3"/>
        <v>199.512</v>
      </c>
      <c r="F14" s="1">
        <f t="shared" si="3"/>
        <v>813.46100000000001</v>
      </c>
      <c r="G14" s="1">
        <f t="shared" si="3"/>
        <v>847.88</v>
      </c>
      <c r="H14" s="1">
        <f t="shared" si="3"/>
        <v>223.69600000000003</v>
      </c>
      <c r="I14" s="1">
        <f t="shared" si="3"/>
        <v>157.01759999999999</v>
      </c>
    </row>
    <row r="18" spans="1:10">
      <c r="A18" t="s">
        <v>23</v>
      </c>
    </row>
    <row r="20" spans="1:10">
      <c r="A20" s="6">
        <v>2013</v>
      </c>
      <c r="B20" s="2" t="s">
        <v>21</v>
      </c>
      <c r="C20" s="2"/>
      <c r="D20" s="2"/>
      <c r="E20" s="2"/>
      <c r="F20" s="2"/>
      <c r="G20" s="2"/>
      <c r="H20" s="2"/>
      <c r="I20" s="2"/>
    </row>
    <row r="21" spans="1:10">
      <c r="A21" s="6" t="s">
        <v>19</v>
      </c>
      <c r="B21">
        <v>155</v>
      </c>
      <c r="C21">
        <f>B21+10</f>
        <v>165</v>
      </c>
      <c r="D21">
        <f t="shared" ref="D21:I21" si="4">C21+10</f>
        <v>175</v>
      </c>
      <c r="E21">
        <f t="shared" si="4"/>
        <v>185</v>
      </c>
      <c r="F21">
        <f t="shared" si="4"/>
        <v>195</v>
      </c>
      <c r="G21">
        <f t="shared" si="4"/>
        <v>205</v>
      </c>
      <c r="H21">
        <f t="shared" si="4"/>
        <v>215</v>
      </c>
      <c r="I21">
        <f t="shared" si="4"/>
        <v>225</v>
      </c>
    </row>
    <row r="22" spans="1:10">
      <c r="A22" s="6" t="s">
        <v>20</v>
      </c>
      <c r="B22" s="4" t="s">
        <v>22</v>
      </c>
      <c r="C22" s="3"/>
      <c r="D22" s="3"/>
      <c r="E22" s="3"/>
      <c r="F22" s="3"/>
      <c r="G22" s="3"/>
      <c r="H22" s="3"/>
      <c r="I22" s="3"/>
    </row>
    <row r="23" spans="1:10">
      <c r="A23" s="5">
        <v>3.5</v>
      </c>
      <c r="B23" s="7">
        <f>IF($B$14-($A23*B$21)&gt;0,MIN((0.85*0.25*$B$14),(0.85*($B$14-$A23*B$21))),0)</f>
        <v>180.39188750000002</v>
      </c>
      <c r="C23" s="7">
        <f t="shared" ref="C23:I23" si="5">IF($B$14-($A23*C$21)&gt;0,MIN((0.85*0.25*$B$14),(0.85*($B$14-$A23*C$21))),0)</f>
        <v>180.39188750000002</v>
      </c>
      <c r="D23" s="7">
        <f t="shared" si="5"/>
        <v>180.39188750000002</v>
      </c>
      <c r="E23" s="7">
        <f t="shared" si="5"/>
        <v>171.1925500000001</v>
      </c>
      <c r="F23" s="7">
        <f t="shared" si="5"/>
        <v>141.4425500000001</v>
      </c>
      <c r="G23" s="7">
        <f t="shared" si="5"/>
        <v>111.69255000000011</v>
      </c>
      <c r="H23" s="7">
        <f t="shared" si="5"/>
        <v>81.942550000000111</v>
      </c>
      <c r="I23" s="7">
        <f t="shared" si="5"/>
        <v>52.192550000000111</v>
      </c>
    </row>
    <row r="24" spans="1:10">
      <c r="A24" s="5">
        <f>A23+0.5</f>
        <v>4</v>
      </c>
      <c r="B24" s="7">
        <f t="shared" ref="B24:I28" si="6">IF($B$14-($A24*B$21)&gt;0,MIN((0.85*0.25*$B$14),(0.85*($B$14-$A24*B$21))),0)</f>
        <v>180.39188750000002</v>
      </c>
      <c r="C24" s="7">
        <f t="shared" si="6"/>
        <v>160.5675500000001</v>
      </c>
      <c r="D24" s="7">
        <f t="shared" si="6"/>
        <v>126.56755000000011</v>
      </c>
      <c r="E24" s="7">
        <f t="shared" si="6"/>
        <v>92.567550000000111</v>
      </c>
      <c r="F24" s="7">
        <f t="shared" si="6"/>
        <v>58.567550000000111</v>
      </c>
      <c r="G24" s="7">
        <f t="shared" si="6"/>
        <v>24.567550000000114</v>
      </c>
      <c r="H24" s="7">
        <f t="shared" si="6"/>
        <v>0</v>
      </c>
      <c r="I24" s="7">
        <f t="shared" si="6"/>
        <v>0</v>
      </c>
    </row>
    <row r="25" spans="1:10">
      <c r="A25" s="5">
        <f t="shared" ref="A25:A28" si="7">A24+0.5</f>
        <v>4.5</v>
      </c>
      <c r="B25" s="7">
        <f t="shared" si="6"/>
        <v>128.6925500000001</v>
      </c>
      <c r="C25" s="7">
        <f t="shared" si="6"/>
        <v>90.442550000000111</v>
      </c>
      <c r="D25" s="7">
        <f t="shared" si="6"/>
        <v>52.192550000000111</v>
      </c>
      <c r="E25" s="7">
        <f t="shared" si="6"/>
        <v>13.942550000000113</v>
      </c>
      <c r="F25" s="7">
        <f t="shared" si="6"/>
        <v>0</v>
      </c>
      <c r="G25" s="7">
        <f t="shared" si="6"/>
        <v>0</v>
      </c>
      <c r="H25" s="7">
        <f t="shared" si="6"/>
        <v>0</v>
      </c>
      <c r="I25" s="7">
        <f t="shared" si="6"/>
        <v>0</v>
      </c>
    </row>
    <row r="26" spans="1:10">
      <c r="A26" s="5">
        <f t="shared" si="7"/>
        <v>5</v>
      </c>
      <c r="B26" s="7">
        <f t="shared" si="6"/>
        <v>62.817550000000111</v>
      </c>
      <c r="C26" s="7">
        <f t="shared" si="6"/>
        <v>20.317550000000114</v>
      </c>
      <c r="D26" s="7">
        <f t="shared" si="6"/>
        <v>0</v>
      </c>
      <c r="E26" s="7">
        <f t="shared" si="6"/>
        <v>0</v>
      </c>
      <c r="F26" s="7">
        <f t="shared" si="6"/>
        <v>0</v>
      </c>
      <c r="G26" s="7">
        <f t="shared" si="6"/>
        <v>0</v>
      </c>
      <c r="H26" s="7">
        <f t="shared" si="6"/>
        <v>0</v>
      </c>
      <c r="I26" s="7">
        <f t="shared" si="6"/>
        <v>0</v>
      </c>
    </row>
    <row r="27" spans="1:10">
      <c r="A27" s="5">
        <f t="shared" si="7"/>
        <v>5.5</v>
      </c>
      <c r="B27" s="7">
        <f t="shared" si="6"/>
        <v>0</v>
      </c>
      <c r="C27" s="7">
        <f t="shared" si="6"/>
        <v>0</v>
      </c>
      <c r="D27" s="7">
        <f t="shared" si="6"/>
        <v>0</v>
      </c>
      <c r="E27" s="7">
        <f t="shared" si="6"/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</row>
    <row r="28" spans="1:10">
      <c r="A28" s="5">
        <f t="shared" si="7"/>
        <v>6</v>
      </c>
      <c r="B28" s="7">
        <f t="shared" si="6"/>
        <v>0</v>
      </c>
      <c r="C28" s="7">
        <f t="shared" si="6"/>
        <v>0</v>
      </c>
      <c r="D28" s="7">
        <f t="shared" si="6"/>
        <v>0</v>
      </c>
      <c r="E28" s="7">
        <f t="shared" si="6"/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</row>
    <row r="30" spans="1:10">
      <c r="B30" s="3"/>
      <c r="C30" s="3"/>
      <c r="D30" s="3"/>
      <c r="E30" s="3"/>
      <c r="F30" s="8"/>
      <c r="G30" s="3"/>
      <c r="H30" s="3"/>
      <c r="I30" s="3"/>
      <c r="J30" s="3"/>
    </row>
    <row r="31" spans="1:10">
      <c r="B31" s="3"/>
      <c r="C31" s="3"/>
      <c r="D31" s="3"/>
      <c r="E31" s="3"/>
      <c r="F31" s="3"/>
      <c r="G31" s="3"/>
      <c r="H31" s="3"/>
      <c r="I31" s="3"/>
      <c r="J31" s="3"/>
    </row>
    <row r="32" spans="1:10">
      <c r="A32" t="s">
        <v>24</v>
      </c>
    </row>
    <row r="34" spans="1:12">
      <c r="A34" s="6">
        <v>2013</v>
      </c>
      <c r="B34" s="2" t="s">
        <v>21</v>
      </c>
      <c r="C34" s="2"/>
      <c r="D34" s="2"/>
      <c r="E34" s="2"/>
      <c r="F34" s="2"/>
      <c r="G34" s="2"/>
      <c r="H34" s="2"/>
      <c r="I34" s="2"/>
    </row>
    <row r="35" spans="1:12">
      <c r="A35" s="6" t="s">
        <v>19</v>
      </c>
      <c r="B35">
        <v>30</v>
      </c>
      <c r="C35">
        <f>B35+10</f>
        <v>40</v>
      </c>
      <c r="D35">
        <f t="shared" ref="D35:I35" si="8">C35+10</f>
        <v>50</v>
      </c>
      <c r="E35">
        <f t="shared" si="8"/>
        <v>60</v>
      </c>
      <c r="F35">
        <f t="shared" si="8"/>
        <v>70</v>
      </c>
      <c r="G35">
        <f t="shared" si="8"/>
        <v>80</v>
      </c>
      <c r="H35">
        <f t="shared" si="8"/>
        <v>90</v>
      </c>
      <c r="I35">
        <f t="shared" si="8"/>
        <v>100</v>
      </c>
    </row>
    <row r="36" spans="1:12">
      <c r="A36" s="6" t="s">
        <v>20</v>
      </c>
      <c r="B36" s="4" t="s">
        <v>22</v>
      </c>
      <c r="C36" s="3"/>
      <c r="D36" s="3"/>
      <c r="E36" s="3"/>
      <c r="F36" s="3"/>
      <c r="G36" s="3"/>
      <c r="H36" s="3"/>
      <c r="I36" s="3"/>
    </row>
    <row r="37" spans="1:12">
      <c r="A37" s="5">
        <v>3.5</v>
      </c>
      <c r="B37" s="7">
        <f>IF($C$14-($A37*B$35)&gt;0,MIN((0.85*0.25*$C$14),(0.85*($C$14-$A37*B$35))),0)</f>
        <v>73.822925000000012</v>
      </c>
      <c r="C37" s="7">
        <f t="shared" ref="C37:I37" si="9">IF($C$14-($A37*C$35)&gt;0,MIN((0.85*0.25*$C$14),(0.85*($C$14-$A37*C$35))),0)</f>
        <v>73.822925000000012</v>
      </c>
      <c r="D37" s="7">
        <f t="shared" si="9"/>
        <v>73.822925000000012</v>
      </c>
      <c r="E37" s="7">
        <f t="shared" si="9"/>
        <v>73.822925000000012</v>
      </c>
      <c r="F37" s="7">
        <f t="shared" si="9"/>
        <v>73.822925000000012</v>
      </c>
      <c r="G37" s="7">
        <f t="shared" si="9"/>
        <v>57.291700000000034</v>
      </c>
      <c r="H37" s="7">
        <f t="shared" si="9"/>
        <v>27.541700000000038</v>
      </c>
      <c r="I37" s="7">
        <f t="shared" si="9"/>
        <v>0</v>
      </c>
    </row>
    <row r="38" spans="1:12">
      <c r="A38" s="5">
        <f>A37+0.5</f>
        <v>4</v>
      </c>
      <c r="B38" s="7">
        <f t="shared" ref="B38:I42" si="10">IF($C$14-($A38*B$35)&gt;0,MIN((0.85*0.25*$C$14),(0.85*($C$14-$A38*B$35))),0)</f>
        <v>73.822925000000012</v>
      </c>
      <c r="C38" s="7">
        <f t="shared" si="10"/>
        <v>73.822925000000012</v>
      </c>
      <c r="D38" s="7">
        <f t="shared" si="10"/>
        <v>73.822925000000012</v>
      </c>
      <c r="E38" s="7">
        <f t="shared" si="10"/>
        <v>73.822925000000012</v>
      </c>
      <c r="F38" s="7">
        <f t="shared" si="10"/>
        <v>57.291700000000034</v>
      </c>
      <c r="G38" s="7">
        <f t="shared" si="10"/>
        <v>23.291700000000038</v>
      </c>
      <c r="H38" s="7">
        <f t="shared" si="10"/>
        <v>0</v>
      </c>
      <c r="I38" s="7">
        <f t="shared" si="10"/>
        <v>0</v>
      </c>
    </row>
    <row r="39" spans="1:12">
      <c r="A39" s="5">
        <f t="shared" ref="A39:A42" si="11">A38+0.5</f>
        <v>4.5</v>
      </c>
      <c r="B39" s="7">
        <f t="shared" si="10"/>
        <v>73.822925000000012</v>
      </c>
      <c r="C39" s="7">
        <f t="shared" si="10"/>
        <v>73.822925000000012</v>
      </c>
      <c r="D39" s="7">
        <f t="shared" si="10"/>
        <v>73.822925000000012</v>
      </c>
      <c r="E39" s="7">
        <f t="shared" si="10"/>
        <v>65.791700000000034</v>
      </c>
      <c r="F39" s="7">
        <f t="shared" si="10"/>
        <v>27.541700000000038</v>
      </c>
      <c r="G39" s="7">
        <f t="shared" si="10"/>
        <v>0</v>
      </c>
      <c r="H39" s="7">
        <f t="shared" si="10"/>
        <v>0</v>
      </c>
      <c r="I39" s="7">
        <f t="shared" si="10"/>
        <v>0</v>
      </c>
    </row>
    <row r="40" spans="1:12">
      <c r="A40" s="5">
        <f t="shared" si="11"/>
        <v>5</v>
      </c>
      <c r="B40" s="7">
        <f t="shared" si="10"/>
        <v>73.822925000000012</v>
      </c>
      <c r="C40" s="7">
        <f t="shared" si="10"/>
        <v>73.822925000000012</v>
      </c>
      <c r="D40" s="7">
        <f t="shared" si="10"/>
        <v>73.822925000000012</v>
      </c>
      <c r="E40" s="7">
        <f t="shared" si="10"/>
        <v>40.291700000000034</v>
      </c>
      <c r="F40" s="7">
        <f t="shared" si="10"/>
        <v>0</v>
      </c>
      <c r="G40" s="7">
        <f t="shared" si="10"/>
        <v>0</v>
      </c>
      <c r="H40" s="7">
        <f t="shared" si="10"/>
        <v>0</v>
      </c>
      <c r="I40" s="7">
        <f t="shared" si="10"/>
        <v>0</v>
      </c>
    </row>
    <row r="41" spans="1:12">
      <c r="A41" s="5">
        <f t="shared" si="11"/>
        <v>5.5</v>
      </c>
      <c r="B41" s="7">
        <f t="shared" si="10"/>
        <v>73.822925000000012</v>
      </c>
      <c r="C41" s="7">
        <f t="shared" si="10"/>
        <v>73.822925000000012</v>
      </c>
      <c r="D41" s="7">
        <f t="shared" si="10"/>
        <v>61.541700000000034</v>
      </c>
      <c r="E41" s="7">
        <f t="shared" si="10"/>
        <v>14.791700000000036</v>
      </c>
      <c r="F41" s="7">
        <f t="shared" si="10"/>
        <v>0</v>
      </c>
      <c r="G41" s="7">
        <f t="shared" si="10"/>
        <v>0</v>
      </c>
      <c r="H41" s="7">
        <f t="shared" si="10"/>
        <v>0</v>
      </c>
      <c r="I41" s="7">
        <f t="shared" si="10"/>
        <v>0</v>
      </c>
    </row>
    <row r="42" spans="1:12">
      <c r="A42" s="5">
        <f t="shared" si="11"/>
        <v>6</v>
      </c>
      <c r="B42" s="7">
        <f t="shared" si="10"/>
        <v>73.822925000000012</v>
      </c>
      <c r="C42" s="7">
        <f t="shared" si="10"/>
        <v>73.822925000000012</v>
      </c>
      <c r="D42" s="7">
        <f t="shared" si="10"/>
        <v>40.291700000000034</v>
      </c>
      <c r="E42" s="7">
        <f t="shared" si="10"/>
        <v>0</v>
      </c>
      <c r="F42" s="7">
        <f t="shared" si="10"/>
        <v>0</v>
      </c>
      <c r="G42" s="7">
        <f t="shared" si="10"/>
        <v>0</v>
      </c>
      <c r="H42" s="7">
        <f t="shared" si="10"/>
        <v>0</v>
      </c>
      <c r="I42" s="7">
        <f t="shared" si="10"/>
        <v>0</v>
      </c>
    </row>
    <row r="44" spans="1:12">
      <c r="B44" s="3"/>
      <c r="C44" s="3"/>
      <c r="D44" s="3"/>
      <c r="E44" s="3"/>
      <c r="F44" s="9"/>
      <c r="G44" s="3"/>
      <c r="H44" s="3"/>
      <c r="I44" s="3"/>
      <c r="J44" s="3"/>
      <c r="K44" s="3"/>
      <c r="L44" s="3"/>
    </row>
    <row r="45" spans="1:1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>
      <c r="A46" t="s">
        <v>25</v>
      </c>
    </row>
    <row r="48" spans="1:12">
      <c r="A48" s="6">
        <v>2013</v>
      </c>
      <c r="B48" s="2" t="s">
        <v>21</v>
      </c>
      <c r="C48" s="2"/>
      <c r="D48" s="2"/>
      <c r="E48" s="2"/>
      <c r="F48" s="2"/>
      <c r="G48" s="2"/>
      <c r="H48" s="2"/>
      <c r="I48" s="2"/>
    </row>
    <row r="49" spans="1:9">
      <c r="A49" s="6" t="s">
        <v>19</v>
      </c>
      <c r="B49">
        <f>500</f>
        <v>500</v>
      </c>
      <c r="C49">
        <f>B49+100</f>
        <v>600</v>
      </c>
      <c r="D49">
        <f t="shared" ref="D49:I49" si="12">C49+100</f>
        <v>700</v>
      </c>
      <c r="E49">
        <f t="shared" si="12"/>
        <v>800</v>
      </c>
      <c r="F49">
        <f t="shared" si="12"/>
        <v>900</v>
      </c>
      <c r="G49">
        <f t="shared" si="12"/>
        <v>1000</v>
      </c>
      <c r="H49">
        <f t="shared" si="12"/>
        <v>1100</v>
      </c>
      <c r="I49">
        <f t="shared" si="12"/>
        <v>1200</v>
      </c>
    </row>
    <row r="50" spans="1:9">
      <c r="A50" s="6" t="s">
        <v>20</v>
      </c>
      <c r="B50" s="4" t="s">
        <v>22</v>
      </c>
      <c r="C50" s="3"/>
      <c r="D50" s="3"/>
      <c r="E50" s="3"/>
      <c r="F50" s="3"/>
      <c r="G50" s="3"/>
      <c r="H50" s="3"/>
      <c r="I50" s="3"/>
    </row>
    <row r="51" spans="1:9">
      <c r="A51" s="5">
        <v>0.6</v>
      </c>
      <c r="B51" s="7">
        <f>IF($D$14-($A51*B$49)&gt;0,MIN((0.85*0.25*$D$14),(0.85*($D$14-$A51*B$49))),0)</f>
        <v>113.73886125</v>
      </c>
      <c r="C51" s="7">
        <f t="shared" ref="C51:I51" si="13">IF($D$14-($A51*C$49)&gt;0,MIN((0.85*0.25*$D$14),(0.85*($D$14-$A51*C$49))),0)</f>
        <v>113.73886125</v>
      </c>
      <c r="D51" s="7">
        <f t="shared" si="13"/>
        <v>97.955445000000026</v>
      </c>
      <c r="E51" s="7">
        <f t="shared" si="13"/>
        <v>46.955445000000033</v>
      </c>
      <c r="F51" s="7">
        <f t="shared" si="13"/>
        <v>0</v>
      </c>
      <c r="G51" s="7">
        <f t="shared" si="13"/>
        <v>0</v>
      </c>
      <c r="H51" s="7">
        <f t="shared" si="13"/>
        <v>0</v>
      </c>
      <c r="I51" s="7">
        <f t="shared" si="13"/>
        <v>0</v>
      </c>
    </row>
    <row r="52" spans="1:9">
      <c r="A52" s="5">
        <f>A51+0.05</f>
        <v>0.65</v>
      </c>
      <c r="B52" s="7">
        <f t="shared" ref="B52:I56" si="14">IF($D$14-($A52*B$49)&gt;0,MIN((0.85*0.25*$D$14),(0.85*($D$14-$A52*B$49))),0)</f>
        <v>113.73886125</v>
      </c>
      <c r="C52" s="7">
        <f t="shared" si="14"/>
        <v>113.73886125</v>
      </c>
      <c r="D52" s="7">
        <f t="shared" si="14"/>
        <v>68.205445000000026</v>
      </c>
      <c r="E52" s="7">
        <f t="shared" si="14"/>
        <v>12.955445000000031</v>
      </c>
      <c r="F52" s="7">
        <f t="shared" si="14"/>
        <v>0</v>
      </c>
      <c r="G52" s="7">
        <f t="shared" si="14"/>
        <v>0</v>
      </c>
      <c r="H52" s="7">
        <f t="shared" si="14"/>
        <v>0</v>
      </c>
      <c r="I52" s="7">
        <f t="shared" si="14"/>
        <v>0</v>
      </c>
    </row>
    <row r="53" spans="1:9">
      <c r="A53" s="5">
        <f t="shared" ref="A53:A56" si="15">A52+0.05</f>
        <v>0.70000000000000007</v>
      </c>
      <c r="B53" s="7">
        <f t="shared" si="14"/>
        <v>113.73886125</v>
      </c>
      <c r="C53" s="7">
        <f t="shared" si="14"/>
        <v>97.955444999999983</v>
      </c>
      <c r="D53" s="7">
        <f t="shared" si="14"/>
        <v>38.455444999999983</v>
      </c>
      <c r="E53" s="7">
        <f t="shared" si="14"/>
        <v>0</v>
      </c>
      <c r="F53" s="7">
        <f t="shared" si="14"/>
        <v>0</v>
      </c>
      <c r="G53" s="7">
        <f t="shared" si="14"/>
        <v>0</v>
      </c>
      <c r="H53" s="7">
        <f t="shared" si="14"/>
        <v>0</v>
      </c>
      <c r="I53" s="7">
        <f t="shared" si="14"/>
        <v>0</v>
      </c>
    </row>
    <row r="54" spans="1:9">
      <c r="A54" s="5">
        <f t="shared" si="15"/>
        <v>0.75000000000000011</v>
      </c>
      <c r="B54" s="7">
        <f t="shared" si="14"/>
        <v>113.73886125</v>
      </c>
      <c r="C54" s="7">
        <f t="shared" si="14"/>
        <v>72.455444999999983</v>
      </c>
      <c r="D54" s="7">
        <f t="shared" si="14"/>
        <v>8.7054449999999353</v>
      </c>
      <c r="E54" s="7">
        <f t="shared" si="14"/>
        <v>0</v>
      </c>
      <c r="F54" s="7">
        <f t="shared" si="14"/>
        <v>0</v>
      </c>
      <c r="G54" s="7">
        <f t="shared" si="14"/>
        <v>0</v>
      </c>
      <c r="H54" s="7">
        <f t="shared" si="14"/>
        <v>0</v>
      </c>
      <c r="I54" s="7">
        <f t="shared" si="14"/>
        <v>0</v>
      </c>
    </row>
    <row r="55" spans="1:9">
      <c r="A55" s="5">
        <f t="shared" si="15"/>
        <v>0.80000000000000016</v>
      </c>
      <c r="B55" s="7">
        <f t="shared" si="14"/>
        <v>113.73886125</v>
      </c>
      <c r="C55" s="7">
        <f t="shared" si="14"/>
        <v>46.955444999999933</v>
      </c>
      <c r="D55" s="7">
        <f t="shared" si="14"/>
        <v>0</v>
      </c>
      <c r="E55" s="7">
        <f t="shared" si="14"/>
        <v>0</v>
      </c>
      <c r="F55" s="7">
        <f t="shared" si="14"/>
        <v>0</v>
      </c>
      <c r="G55" s="7">
        <f t="shared" si="14"/>
        <v>0</v>
      </c>
      <c r="H55" s="7">
        <f t="shared" si="14"/>
        <v>0</v>
      </c>
      <c r="I55" s="7">
        <f t="shared" si="14"/>
        <v>0</v>
      </c>
    </row>
    <row r="56" spans="1:9">
      <c r="A56" s="5">
        <f t="shared" si="15"/>
        <v>0.8500000000000002</v>
      </c>
      <c r="B56" s="7">
        <f t="shared" si="14"/>
        <v>93.705444999999926</v>
      </c>
      <c r="C56" s="7">
        <f t="shared" si="14"/>
        <v>21.455444999999933</v>
      </c>
      <c r="D56" s="7">
        <f t="shared" si="14"/>
        <v>0</v>
      </c>
      <c r="E56" s="7">
        <f t="shared" si="14"/>
        <v>0</v>
      </c>
      <c r="F56" s="7">
        <f t="shared" si="14"/>
        <v>0</v>
      </c>
      <c r="G56" s="7">
        <f t="shared" si="14"/>
        <v>0</v>
      </c>
      <c r="H56" s="7">
        <f t="shared" si="14"/>
        <v>0</v>
      </c>
      <c r="I56" s="7">
        <f t="shared" si="14"/>
        <v>0</v>
      </c>
    </row>
    <row r="60" spans="1:9">
      <c r="A60" t="s">
        <v>27</v>
      </c>
    </row>
    <row r="62" spans="1:9">
      <c r="A62" s="6">
        <v>2013</v>
      </c>
      <c r="B62" s="2" t="s">
        <v>21</v>
      </c>
      <c r="C62" s="2"/>
      <c r="D62" s="2"/>
      <c r="E62" s="2"/>
      <c r="F62" s="2"/>
      <c r="G62" s="2"/>
      <c r="H62" s="2"/>
      <c r="I62" s="2"/>
    </row>
    <row r="63" spans="1:9">
      <c r="A63" s="6" t="s">
        <v>19</v>
      </c>
      <c r="B63">
        <v>100</v>
      </c>
      <c r="C63">
        <f>B63+50</f>
        <v>150</v>
      </c>
      <c r="D63">
        <f t="shared" ref="D63:I63" si="16">C63+50</f>
        <v>200</v>
      </c>
      <c r="E63">
        <f t="shared" si="16"/>
        <v>250</v>
      </c>
      <c r="F63">
        <f t="shared" si="16"/>
        <v>300</v>
      </c>
      <c r="G63">
        <f t="shared" si="16"/>
        <v>350</v>
      </c>
      <c r="H63">
        <f t="shared" si="16"/>
        <v>400</v>
      </c>
      <c r="I63">
        <f t="shared" si="16"/>
        <v>450</v>
      </c>
    </row>
    <row r="64" spans="1:9">
      <c r="A64" s="6" t="s">
        <v>20</v>
      </c>
      <c r="B64" s="4" t="s">
        <v>22</v>
      </c>
      <c r="C64" s="3"/>
      <c r="D64" s="3"/>
      <c r="E64" s="3"/>
      <c r="F64" s="3"/>
      <c r="G64" s="3"/>
      <c r="H64" s="3"/>
      <c r="I64" s="3"/>
    </row>
    <row r="65" spans="1:9">
      <c r="A65" s="5">
        <v>0.6</v>
      </c>
      <c r="B65" s="7">
        <f>IF($E$14-($A65*B$63)&gt;0,MIN((0.85*0.25*$E$14),(0.85*($E$14-$A65*B$63))),0)</f>
        <v>42.396299999999997</v>
      </c>
      <c r="C65" s="7">
        <f t="shared" ref="C65:I65" si="17">IF($E$14-($A65*C$63)&gt;0,MIN((0.85*0.25*$E$14),(0.85*($E$14-$A65*C$63))),0)</f>
        <v>42.396299999999997</v>
      </c>
      <c r="D65" s="7">
        <f t="shared" si="17"/>
        <v>42.396299999999997</v>
      </c>
      <c r="E65" s="7">
        <f t="shared" si="17"/>
        <v>42.0852</v>
      </c>
      <c r="F65" s="7">
        <f t="shared" si="17"/>
        <v>16.5852</v>
      </c>
      <c r="G65" s="7">
        <f t="shared" si="17"/>
        <v>0</v>
      </c>
      <c r="H65" s="7">
        <f t="shared" si="17"/>
        <v>0</v>
      </c>
      <c r="I65" s="7">
        <f t="shared" si="17"/>
        <v>0</v>
      </c>
    </row>
    <row r="66" spans="1:9">
      <c r="A66" s="5">
        <f>A65+0.05</f>
        <v>0.65</v>
      </c>
      <c r="B66" s="7">
        <f t="shared" ref="B66:I70" si="18">IF($E$14-($A66*B$63)&gt;0,MIN((0.85*0.25*$E$14),(0.85*($E$14-$A66*B$63))),0)</f>
        <v>42.396299999999997</v>
      </c>
      <c r="C66" s="7">
        <f t="shared" si="18"/>
        <v>42.396299999999997</v>
      </c>
      <c r="D66" s="7">
        <f t="shared" si="18"/>
        <v>42.396299999999997</v>
      </c>
      <c r="E66" s="7">
        <f t="shared" si="18"/>
        <v>31.4602</v>
      </c>
      <c r="F66" s="7">
        <f t="shared" si="18"/>
        <v>3.8352000000000004</v>
      </c>
      <c r="G66" s="7">
        <f t="shared" si="18"/>
        <v>0</v>
      </c>
      <c r="H66" s="7">
        <f t="shared" si="18"/>
        <v>0</v>
      </c>
      <c r="I66" s="7">
        <f t="shared" si="18"/>
        <v>0</v>
      </c>
    </row>
    <row r="67" spans="1:9">
      <c r="A67" s="5">
        <f t="shared" ref="A67:A70" si="19">A66+0.05</f>
        <v>0.70000000000000007</v>
      </c>
      <c r="B67" s="7">
        <f t="shared" si="18"/>
        <v>42.396299999999997</v>
      </c>
      <c r="C67" s="7">
        <f t="shared" si="18"/>
        <v>42.396299999999997</v>
      </c>
      <c r="D67" s="7">
        <f t="shared" si="18"/>
        <v>42.396299999999997</v>
      </c>
      <c r="E67" s="7">
        <f t="shared" si="18"/>
        <v>20.835199999999976</v>
      </c>
      <c r="F67" s="7">
        <f t="shared" si="18"/>
        <v>0</v>
      </c>
      <c r="G67" s="7">
        <f t="shared" si="18"/>
        <v>0</v>
      </c>
      <c r="H67" s="7">
        <f t="shared" si="18"/>
        <v>0</v>
      </c>
      <c r="I67" s="7">
        <f t="shared" si="18"/>
        <v>0</v>
      </c>
    </row>
    <row r="68" spans="1:9">
      <c r="A68" s="5">
        <f t="shared" si="19"/>
        <v>0.75000000000000011</v>
      </c>
      <c r="B68" s="7">
        <f t="shared" si="18"/>
        <v>42.396299999999997</v>
      </c>
      <c r="C68" s="7">
        <f t="shared" si="18"/>
        <v>42.396299999999997</v>
      </c>
      <c r="D68" s="7">
        <f t="shared" si="18"/>
        <v>42.085199999999972</v>
      </c>
      <c r="E68" s="7">
        <f t="shared" si="18"/>
        <v>10.210199999999976</v>
      </c>
      <c r="F68" s="7">
        <f t="shared" si="18"/>
        <v>0</v>
      </c>
      <c r="G68" s="7">
        <f t="shared" si="18"/>
        <v>0</v>
      </c>
      <c r="H68" s="7">
        <f t="shared" si="18"/>
        <v>0</v>
      </c>
      <c r="I68" s="7">
        <f t="shared" si="18"/>
        <v>0</v>
      </c>
    </row>
    <row r="69" spans="1:9">
      <c r="A69" s="5">
        <f t="shared" si="19"/>
        <v>0.80000000000000016</v>
      </c>
      <c r="B69" s="7">
        <f t="shared" si="18"/>
        <v>42.396299999999997</v>
      </c>
      <c r="C69" s="7">
        <f t="shared" si="18"/>
        <v>42.396299999999997</v>
      </c>
      <c r="D69" s="7">
        <f t="shared" si="18"/>
        <v>33.585199999999972</v>
      </c>
      <c r="E69" s="7">
        <f t="shared" si="18"/>
        <v>0</v>
      </c>
      <c r="F69" s="7">
        <f t="shared" si="18"/>
        <v>0</v>
      </c>
      <c r="G69" s="7">
        <f t="shared" si="18"/>
        <v>0</v>
      </c>
      <c r="H69" s="7">
        <f t="shared" si="18"/>
        <v>0</v>
      </c>
      <c r="I69" s="7">
        <f t="shared" si="18"/>
        <v>0</v>
      </c>
    </row>
    <row r="70" spans="1:9">
      <c r="A70" s="5">
        <f t="shared" si="19"/>
        <v>0.8500000000000002</v>
      </c>
      <c r="B70" s="7">
        <f t="shared" si="18"/>
        <v>42.396299999999997</v>
      </c>
      <c r="C70" s="7">
        <f t="shared" si="18"/>
        <v>42.396299999999997</v>
      </c>
      <c r="D70" s="7">
        <f t="shared" si="18"/>
        <v>25.085199999999976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18"/>
        <v>0</v>
      </c>
      <c r="I70" s="7">
        <f t="shared" si="18"/>
        <v>0</v>
      </c>
    </row>
    <row r="74" spans="1:9">
      <c r="A74" t="s">
        <v>26</v>
      </c>
    </row>
    <row r="76" spans="1:9">
      <c r="A76" s="6">
        <v>2013</v>
      </c>
      <c r="B76" s="2" t="s">
        <v>21</v>
      </c>
      <c r="C76" s="2"/>
      <c r="D76" s="2"/>
      <c r="E76" s="2"/>
      <c r="F76" s="2"/>
      <c r="G76" s="2"/>
      <c r="H76" s="2"/>
      <c r="I76" s="2"/>
    </row>
    <row r="77" spans="1:9">
      <c r="A77" s="6" t="s">
        <v>19</v>
      </c>
      <c r="B77">
        <v>2250</v>
      </c>
      <c r="C77">
        <f>B77+250</f>
        <v>2500</v>
      </c>
      <c r="D77">
        <f t="shared" ref="D77:I77" si="20">C77+250</f>
        <v>2750</v>
      </c>
      <c r="E77">
        <f t="shared" si="20"/>
        <v>3000</v>
      </c>
      <c r="F77">
        <f t="shared" si="20"/>
        <v>3250</v>
      </c>
      <c r="G77">
        <f t="shared" si="20"/>
        <v>3500</v>
      </c>
      <c r="H77">
        <f t="shared" si="20"/>
        <v>3750</v>
      </c>
      <c r="I77">
        <f t="shared" si="20"/>
        <v>4000</v>
      </c>
    </row>
    <row r="78" spans="1:9">
      <c r="A78" s="6" t="s">
        <v>20</v>
      </c>
      <c r="B78" s="4" t="s">
        <v>22</v>
      </c>
      <c r="C78" s="3"/>
      <c r="D78" s="3"/>
      <c r="E78" s="3"/>
      <c r="F78" s="3"/>
      <c r="G78" s="3"/>
      <c r="H78" s="3"/>
      <c r="I78" s="3"/>
    </row>
    <row r="79" spans="1:9">
      <c r="A79" s="5">
        <v>0.25</v>
      </c>
      <c r="B79" s="7">
        <f>IF($F$14-($A79*B$77)&gt;0,MIN((0.85*0.25*$F$14),(0.85*($F$14-$A79*B$77))),0)</f>
        <v>172.86046250000001</v>
      </c>
      <c r="C79" s="7">
        <f t="shared" ref="C79:I79" si="21">IF($F$14-($A79*C$77)&gt;0,MIN((0.85*0.25*$F$14),(0.85*($F$14-$A79*C$77))),0)</f>
        <v>160.19185000000002</v>
      </c>
      <c r="D79" s="7">
        <f t="shared" si="21"/>
        <v>107.06685</v>
      </c>
      <c r="E79" s="7">
        <f t="shared" si="21"/>
        <v>53.941850000000009</v>
      </c>
      <c r="F79" s="7">
        <f t="shared" si="21"/>
        <v>0.81685000000001085</v>
      </c>
      <c r="G79" s="7">
        <f t="shared" si="21"/>
        <v>0</v>
      </c>
      <c r="H79" s="7">
        <f t="shared" si="21"/>
        <v>0</v>
      </c>
      <c r="I79" s="7">
        <f t="shared" si="21"/>
        <v>0</v>
      </c>
    </row>
    <row r="80" spans="1:9">
      <c r="A80" s="5">
        <f>A79+0.01</f>
        <v>0.26</v>
      </c>
      <c r="B80" s="7">
        <f t="shared" ref="B80:I84" si="22">IF($F$14-($A80*B$77)&gt;0,MIN((0.85*0.25*$F$14),(0.85*($F$14-$A80*B$77))),0)</f>
        <v>172.86046250000001</v>
      </c>
      <c r="C80" s="7">
        <f t="shared" si="22"/>
        <v>138.94185000000002</v>
      </c>
      <c r="D80" s="7">
        <f t="shared" si="22"/>
        <v>83.691850000000002</v>
      </c>
      <c r="E80" s="7">
        <f t="shared" si="22"/>
        <v>28.441850000000009</v>
      </c>
      <c r="F80" s="7">
        <f t="shared" si="22"/>
        <v>0</v>
      </c>
      <c r="G80" s="7">
        <f t="shared" si="22"/>
        <v>0</v>
      </c>
      <c r="H80" s="7">
        <f t="shared" si="22"/>
        <v>0</v>
      </c>
      <c r="I80" s="7">
        <f t="shared" si="22"/>
        <v>0</v>
      </c>
    </row>
    <row r="81" spans="1:9">
      <c r="A81" s="5">
        <f t="shared" ref="A81:A84" si="23">A80+0.01</f>
        <v>0.27</v>
      </c>
      <c r="B81" s="7">
        <f t="shared" si="22"/>
        <v>172.86046250000001</v>
      </c>
      <c r="C81" s="7">
        <f t="shared" si="22"/>
        <v>117.69185</v>
      </c>
      <c r="D81" s="7">
        <f t="shared" si="22"/>
        <v>60.316850000000009</v>
      </c>
      <c r="E81" s="7">
        <f t="shared" si="22"/>
        <v>2.9418500000000107</v>
      </c>
      <c r="F81" s="7">
        <f t="shared" si="22"/>
        <v>0</v>
      </c>
      <c r="G81" s="7">
        <f t="shared" si="22"/>
        <v>0</v>
      </c>
      <c r="H81" s="7">
        <f t="shared" si="22"/>
        <v>0</v>
      </c>
      <c r="I81" s="7">
        <f t="shared" si="22"/>
        <v>0</v>
      </c>
    </row>
    <row r="82" spans="1:9">
      <c r="A82" s="5">
        <f t="shared" si="23"/>
        <v>0.28000000000000003</v>
      </c>
      <c r="B82" s="7">
        <f t="shared" si="22"/>
        <v>155.9418499999999</v>
      </c>
      <c r="C82" s="7">
        <f t="shared" si="22"/>
        <v>96.441849999999917</v>
      </c>
      <c r="D82" s="7">
        <f t="shared" si="22"/>
        <v>36.94184999999991</v>
      </c>
      <c r="E82" s="7">
        <f t="shared" si="22"/>
        <v>0</v>
      </c>
      <c r="F82" s="7">
        <f t="shared" si="22"/>
        <v>0</v>
      </c>
      <c r="G82" s="7">
        <f t="shared" si="22"/>
        <v>0</v>
      </c>
      <c r="H82" s="7">
        <f t="shared" si="22"/>
        <v>0</v>
      </c>
      <c r="I82" s="7">
        <f t="shared" si="22"/>
        <v>0</v>
      </c>
    </row>
    <row r="83" spans="1:9">
      <c r="A83" s="5">
        <f t="shared" si="23"/>
        <v>0.29000000000000004</v>
      </c>
      <c r="B83" s="7">
        <f t="shared" si="22"/>
        <v>136.8168499999999</v>
      </c>
      <c r="C83" s="7">
        <f t="shared" si="22"/>
        <v>75.191849999999917</v>
      </c>
      <c r="D83" s="7">
        <f t="shared" si="22"/>
        <v>13.566849999999913</v>
      </c>
      <c r="E83" s="7">
        <f t="shared" si="22"/>
        <v>0</v>
      </c>
      <c r="F83" s="7">
        <f t="shared" si="22"/>
        <v>0</v>
      </c>
      <c r="G83" s="7">
        <f t="shared" si="22"/>
        <v>0</v>
      </c>
      <c r="H83" s="7">
        <f t="shared" si="22"/>
        <v>0</v>
      </c>
      <c r="I83" s="7">
        <f t="shared" si="22"/>
        <v>0</v>
      </c>
    </row>
    <row r="84" spans="1:9">
      <c r="A84" s="5">
        <f t="shared" si="23"/>
        <v>0.30000000000000004</v>
      </c>
      <c r="B84" s="7">
        <f t="shared" si="22"/>
        <v>117.69184999999992</v>
      </c>
      <c r="C84" s="7">
        <f t="shared" si="22"/>
        <v>53.94184999999991</v>
      </c>
      <c r="D84" s="7">
        <f t="shared" si="22"/>
        <v>0</v>
      </c>
      <c r="E84" s="7">
        <f t="shared" si="22"/>
        <v>0</v>
      </c>
      <c r="F84" s="7">
        <f t="shared" si="22"/>
        <v>0</v>
      </c>
      <c r="G84" s="7">
        <f t="shared" si="22"/>
        <v>0</v>
      </c>
      <c r="H84" s="7">
        <f t="shared" si="22"/>
        <v>0</v>
      </c>
      <c r="I84" s="7">
        <f t="shared" si="22"/>
        <v>0</v>
      </c>
    </row>
    <row r="88" spans="1:9">
      <c r="A88" t="s">
        <v>28</v>
      </c>
    </row>
    <row r="90" spans="1:9">
      <c r="A90" s="6">
        <v>2013</v>
      </c>
      <c r="B90" s="2" t="s">
        <v>21</v>
      </c>
      <c r="C90" s="2"/>
      <c r="D90" s="2"/>
      <c r="E90" s="2"/>
      <c r="F90" s="2"/>
      <c r="G90" s="2"/>
      <c r="H90" s="2"/>
      <c r="I90" s="2"/>
    </row>
    <row r="91" spans="1:9">
      <c r="A91" s="6" t="s">
        <v>19</v>
      </c>
      <c r="B91">
        <v>65</v>
      </c>
      <c r="C91">
        <f>B91+2.5</f>
        <v>67.5</v>
      </c>
      <c r="D91">
        <f t="shared" ref="D91:I91" si="24">C91+2.5</f>
        <v>70</v>
      </c>
      <c r="E91">
        <f t="shared" si="24"/>
        <v>72.5</v>
      </c>
      <c r="F91">
        <f t="shared" si="24"/>
        <v>75</v>
      </c>
      <c r="G91">
        <f t="shared" si="24"/>
        <v>77.5</v>
      </c>
      <c r="H91">
        <f t="shared" si="24"/>
        <v>80</v>
      </c>
      <c r="I91">
        <f t="shared" si="24"/>
        <v>82.5</v>
      </c>
    </row>
    <row r="92" spans="1:9">
      <c r="A92" s="6" t="s">
        <v>20</v>
      </c>
      <c r="B92" s="4" t="s">
        <v>22</v>
      </c>
      <c r="C92" s="3"/>
      <c r="D92" s="3"/>
      <c r="E92" s="3"/>
      <c r="F92" s="3"/>
      <c r="G92" s="3"/>
      <c r="H92" s="3"/>
      <c r="I92" s="3"/>
    </row>
    <row r="93" spans="1:9">
      <c r="A93" s="5">
        <v>10.5</v>
      </c>
      <c r="B93" s="7">
        <f>IF($G$14-($A93*B$91)&gt;0,MIN((0.85*0.25*$G$14),(0.85*($G$14-$A93*B$91))),0)</f>
        <v>140.57299999999998</v>
      </c>
      <c r="C93" s="7">
        <f t="shared" ref="C93:I93" si="25">IF($G$14-($A93*C$91)&gt;0,MIN((0.85*0.25*$G$14),(0.85*($G$14-$A93*C$91))),0)</f>
        <v>118.26049999999999</v>
      </c>
      <c r="D93" s="7">
        <f t="shared" si="25"/>
        <v>95.947999999999993</v>
      </c>
      <c r="E93" s="7">
        <f t="shared" si="25"/>
        <v>73.635499999999993</v>
      </c>
      <c r="F93" s="7">
        <f t="shared" si="25"/>
        <v>51.322999999999993</v>
      </c>
      <c r="G93" s="7">
        <f t="shared" si="25"/>
        <v>29.010499999999997</v>
      </c>
      <c r="H93" s="7">
        <f t="shared" si="25"/>
        <v>6.697999999999996</v>
      </c>
      <c r="I93" s="7">
        <f t="shared" si="25"/>
        <v>0</v>
      </c>
    </row>
    <row r="94" spans="1:9">
      <c r="A94" s="5">
        <f>A93+0.5</f>
        <v>11</v>
      </c>
      <c r="B94" s="7">
        <f t="shared" ref="B94:I98" si="26">IF($G$14-($A94*B$91)&gt;0,MIN((0.85*0.25*$G$14),(0.85*($G$14-$A94*B$91))),0)</f>
        <v>112.94799999999999</v>
      </c>
      <c r="C94" s="7">
        <f t="shared" si="26"/>
        <v>89.572999999999993</v>
      </c>
      <c r="D94" s="7">
        <f t="shared" si="26"/>
        <v>66.197999999999993</v>
      </c>
      <c r="E94" s="7">
        <f t="shared" si="26"/>
        <v>42.822999999999993</v>
      </c>
      <c r="F94" s="7">
        <f t="shared" si="26"/>
        <v>19.447999999999997</v>
      </c>
      <c r="G94" s="7">
        <f t="shared" si="26"/>
        <v>0</v>
      </c>
      <c r="H94" s="7">
        <f t="shared" si="26"/>
        <v>0</v>
      </c>
      <c r="I94" s="7">
        <f t="shared" si="26"/>
        <v>0</v>
      </c>
    </row>
    <row r="95" spans="1:9">
      <c r="A95" s="5">
        <f t="shared" ref="A95:A98" si="27">A94+0.5</f>
        <v>11.5</v>
      </c>
      <c r="B95" s="7">
        <f t="shared" si="26"/>
        <v>85.322999999999993</v>
      </c>
      <c r="C95" s="7">
        <f t="shared" si="26"/>
        <v>60.885499999999993</v>
      </c>
      <c r="D95" s="7">
        <f t="shared" si="26"/>
        <v>36.447999999999993</v>
      </c>
      <c r="E95" s="7">
        <f t="shared" si="26"/>
        <v>12.010499999999995</v>
      </c>
      <c r="F95" s="7">
        <f t="shared" si="26"/>
        <v>0</v>
      </c>
      <c r="G95" s="7">
        <f t="shared" si="26"/>
        <v>0</v>
      </c>
      <c r="H95" s="7">
        <f t="shared" si="26"/>
        <v>0</v>
      </c>
      <c r="I95" s="7">
        <f t="shared" si="26"/>
        <v>0</v>
      </c>
    </row>
    <row r="96" spans="1:9">
      <c r="A96" s="5">
        <f t="shared" si="27"/>
        <v>12</v>
      </c>
      <c r="B96" s="7">
        <f t="shared" si="26"/>
        <v>57.697999999999993</v>
      </c>
      <c r="C96" s="7">
        <f t="shared" si="26"/>
        <v>32.197999999999993</v>
      </c>
      <c r="D96" s="7">
        <f t="shared" si="26"/>
        <v>6.697999999999996</v>
      </c>
      <c r="E96" s="7">
        <f t="shared" si="26"/>
        <v>0</v>
      </c>
      <c r="F96" s="7">
        <f t="shared" si="26"/>
        <v>0</v>
      </c>
      <c r="G96" s="7">
        <f t="shared" si="26"/>
        <v>0</v>
      </c>
      <c r="H96" s="7">
        <f t="shared" si="26"/>
        <v>0</v>
      </c>
      <c r="I96" s="7">
        <f t="shared" si="26"/>
        <v>0</v>
      </c>
    </row>
    <row r="97" spans="1:9">
      <c r="A97" s="5">
        <f t="shared" si="27"/>
        <v>12.5</v>
      </c>
      <c r="B97" s="7">
        <f t="shared" si="26"/>
        <v>30.072999999999997</v>
      </c>
      <c r="C97" s="7">
        <f t="shared" si="26"/>
        <v>3.510499999999996</v>
      </c>
      <c r="D97" s="7">
        <f t="shared" si="26"/>
        <v>0</v>
      </c>
      <c r="E97" s="7">
        <f t="shared" si="26"/>
        <v>0</v>
      </c>
      <c r="F97" s="7">
        <f t="shared" si="26"/>
        <v>0</v>
      </c>
      <c r="G97" s="7">
        <f t="shared" si="26"/>
        <v>0</v>
      </c>
      <c r="H97" s="7">
        <f t="shared" si="26"/>
        <v>0</v>
      </c>
      <c r="I97" s="7">
        <f t="shared" si="26"/>
        <v>0</v>
      </c>
    </row>
    <row r="98" spans="1:9">
      <c r="A98" s="5">
        <f t="shared" si="27"/>
        <v>13</v>
      </c>
      <c r="B98" s="7">
        <f t="shared" si="26"/>
        <v>2.447999999999996</v>
      </c>
      <c r="C98" s="7">
        <f t="shared" si="26"/>
        <v>0</v>
      </c>
      <c r="D98" s="7">
        <f t="shared" si="26"/>
        <v>0</v>
      </c>
      <c r="E98" s="7">
        <f t="shared" si="26"/>
        <v>0</v>
      </c>
      <c r="F98" s="7">
        <f t="shared" si="26"/>
        <v>0</v>
      </c>
      <c r="G98" s="7">
        <f t="shared" si="26"/>
        <v>0</v>
      </c>
      <c r="H98" s="7">
        <f t="shared" si="26"/>
        <v>0</v>
      </c>
      <c r="I98" s="7">
        <f t="shared" si="26"/>
        <v>0</v>
      </c>
    </row>
    <row r="102" spans="1:9">
      <c r="A102" t="s">
        <v>29</v>
      </c>
    </row>
    <row r="104" spans="1:9">
      <c r="A104" s="6">
        <v>2013</v>
      </c>
      <c r="B104" s="2" t="s">
        <v>21</v>
      </c>
      <c r="C104" s="2"/>
      <c r="D104" s="2"/>
      <c r="E104" s="2"/>
      <c r="F104" s="2"/>
      <c r="G104" s="2"/>
      <c r="H104" s="2"/>
      <c r="I104" s="2"/>
    </row>
    <row r="105" spans="1:9">
      <c r="A105" s="6" t="s">
        <v>19</v>
      </c>
      <c r="B105">
        <v>35</v>
      </c>
      <c r="C105">
        <f>B105+5</f>
        <v>40</v>
      </c>
      <c r="D105">
        <f t="shared" ref="D105:I105" si="28">C105+5</f>
        <v>45</v>
      </c>
      <c r="E105">
        <f t="shared" si="28"/>
        <v>50</v>
      </c>
      <c r="F105">
        <f t="shared" si="28"/>
        <v>55</v>
      </c>
      <c r="G105">
        <f t="shared" si="28"/>
        <v>60</v>
      </c>
      <c r="H105">
        <f t="shared" si="28"/>
        <v>65</v>
      </c>
      <c r="I105">
        <f t="shared" si="28"/>
        <v>70</v>
      </c>
    </row>
    <row r="106" spans="1:9">
      <c r="A106" s="6" t="s">
        <v>20</v>
      </c>
      <c r="B106" s="4" t="s">
        <v>22</v>
      </c>
      <c r="C106" s="3"/>
      <c r="D106" s="3"/>
      <c r="E106" s="3"/>
      <c r="F106" s="3"/>
      <c r="G106" s="3"/>
      <c r="H106" s="3"/>
      <c r="I106" s="3"/>
    </row>
    <row r="107" spans="1:9">
      <c r="A107" s="5">
        <f>3.5</f>
        <v>3.5</v>
      </c>
      <c r="B107" s="7">
        <f>IF($H$14-($A107*B$105)&gt;0,MIN((0.85*0.25*$H$14),(0.85*($H$14-$A107*B$105))),0)</f>
        <v>47.535400000000003</v>
      </c>
      <c r="C107" s="7">
        <f t="shared" ref="C107:I107" si="29">IF($H$14-($A107*C$105)&gt;0,MIN((0.85*0.25*$H$14),(0.85*($H$14-$A107*C$105))),0)</f>
        <v>47.535400000000003</v>
      </c>
      <c r="D107" s="7">
        <f t="shared" si="29"/>
        <v>47.535400000000003</v>
      </c>
      <c r="E107" s="7">
        <f t="shared" si="29"/>
        <v>41.391600000000018</v>
      </c>
      <c r="F107" s="7">
        <f t="shared" si="29"/>
        <v>26.516600000000022</v>
      </c>
      <c r="G107" s="7">
        <f t="shared" si="29"/>
        <v>11.641600000000022</v>
      </c>
      <c r="H107" s="7">
        <f t="shared" si="29"/>
        <v>0</v>
      </c>
      <c r="I107" s="7">
        <f t="shared" si="29"/>
        <v>0</v>
      </c>
    </row>
    <row r="108" spans="1:9">
      <c r="A108" s="5">
        <f>A107+0.5</f>
        <v>4</v>
      </c>
      <c r="B108" s="7">
        <f t="shared" ref="B108:I112" si="30">IF($H$14-($A108*B$105)&gt;0,MIN((0.85*0.25*$H$14),(0.85*($H$14-$A108*B$105))),0)</f>
        <v>47.535400000000003</v>
      </c>
      <c r="C108" s="7">
        <f t="shared" si="30"/>
        <v>47.535400000000003</v>
      </c>
      <c r="D108" s="7">
        <f t="shared" si="30"/>
        <v>37.141600000000018</v>
      </c>
      <c r="E108" s="7">
        <f t="shared" si="30"/>
        <v>20.141600000000022</v>
      </c>
      <c r="F108" s="7">
        <f t="shared" si="30"/>
        <v>3.1416000000000222</v>
      </c>
      <c r="G108" s="7">
        <f t="shared" si="30"/>
        <v>0</v>
      </c>
      <c r="H108" s="7">
        <f t="shared" si="30"/>
        <v>0</v>
      </c>
      <c r="I108" s="7">
        <f t="shared" si="30"/>
        <v>0</v>
      </c>
    </row>
    <row r="109" spans="1:9">
      <c r="A109" s="5">
        <f t="shared" ref="A109:A112" si="31">A108+0.5</f>
        <v>4.5</v>
      </c>
      <c r="B109" s="7">
        <f t="shared" si="30"/>
        <v>47.535400000000003</v>
      </c>
      <c r="C109" s="7">
        <f t="shared" si="30"/>
        <v>37.141600000000018</v>
      </c>
      <c r="D109" s="7">
        <f t="shared" si="30"/>
        <v>18.016600000000022</v>
      </c>
      <c r="E109" s="7">
        <f t="shared" si="30"/>
        <v>0</v>
      </c>
      <c r="F109" s="7">
        <f t="shared" si="30"/>
        <v>0</v>
      </c>
      <c r="G109" s="7">
        <f t="shared" si="30"/>
        <v>0</v>
      </c>
      <c r="H109" s="7">
        <f t="shared" si="30"/>
        <v>0</v>
      </c>
      <c r="I109" s="7">
        <f t="shared" si="30"/>
        <v>0</v>
      </c>
    </row>
    <row r="110" spans="1:9">
      <c r="A110" s="5">
        <f t="shared" si="31"/>
        <v>5</v>
      </c>
      <c r="B110" s="7">
        <f t="shared" si="30"/>
        <v>41.391600000000018</v>
      </c>
      <c r="C110" s="7">
        <f t="shared" si="30"/>
        <v>20.141600000000022</v>
      </c>
      <c r="D110" s="7">
        <f t="shared" si="30"/>
        <v>0</v>
      </c>
      <c r="E110" s="7">
        <f t="shared" si="30"/>
        <v>0</v>
      </c>
      <c r="F110" s="7">
        <f t="shared" si="30"/>
        <v>0</v>
      </c>
      <c r="G110" s="7">
        <f t="shared" si="30"/>
        <v>0</v>
      </c>
      <c r="H110" s="7">
        <f t="shared" si="30"/>
        <v>0</v>
      </c>
      <c r="I110" s="7">
        <f t="shared" si="30"/>
        <v>0</v>
      </c>
    </row>
    <row r="111" spans="1:9">
      <c r="A111" s="5">
        <f t="shared" si="31"/>
        <v>5.5</v>
      </c>
      <c r="B111" s="7">
        <f t="shared" si="30"/>
        <v>26.516600000000022</v>
      </c>
      <c r="C111" s="7">
        <f t="shared" si="30"/>
        <v>3.1416000000000222</v>
      </c>
      <c r="D111" s="7">
        <f t="shared" si="30"/>
        <v>0</v>
      </c>
      <c r="E111" s="7">
        <f t="shared" si="30"/>
        <v>0</v>
      </c>
      <c r="F111" s="7">
        <f t="shared" si="30"/>
        <v>0</v>
      </c>
      <c r="G111" s="7">
        <f t="shared" si="30"/>
        <v>0</v>
      </c>
      <c r="H111" s="7">
        <f t="shared" si="30"/>
        <v>0</v>
      </c>
      <c r="I111" s="7">
        <f t="shared" si="30"/>
        <v>0</v>
      </c>
    </row>
    <row r="112" spans="1:9">
      <c r="A112" s="5">
        <f t="shared" si="31"/>
        <v>6</v>
      </c>
      <c r="B112" s="7">
        <f t="shared" si="30"/>
        <v>11.641600000000022</v>
      </c>
      <c r="C112" s="7">
        <f t="shared" si="30"/>
        <v>0</v>
      </c>
      <c r="D112" s="7">
        <f t="shared" si="30"/>
        <v>0</v>
      </c>
      <c r="E112" s="7">
        <f t="shared" si="30"/>
        <v>0</v>
      </c>
      <c r="F112" s="7">
        <f t="shared" si="30"/>
        <v>0</v>
      </c>
      <c r="G112" s="7">
        <f t="shared" si="30"/>
        <v>0</v>
      </c>
      <c r="H112" s="7">
        <f t="shared" si="30"/>
        <v>0</v>
      </c>
      <c r="I112" s="7">
        <f t="shared" si="30"/>
        <v>0</v>
      </c>
    </row>
    <row r="116" spans="1:9">
      <c r="A116" t="s">
        <v>30</v>
      </c>
    </row>
    <row r="118" spans="1:9">
      <c r="A118" s="6">
        <v>2013</v>
      </c>
      <c r="B118" s="2" t="s">
        <v>21</v>
      </c>
      <c r="C118" s="2"/>
      <c r="D118" s="2"/>
      <c r="E118" s="2"/>
      <c r="F118" s="2"/>
      <c r="G118" s="2"/>
      <c r="H118" s="2"/>
      <c r="I118" s="2"/>
    </row>
    <row r="119" spans="1:9">
      <c r="A119" s="6" t="s">
        <v>19</v>
      </c>
      <c r="B119">
        <v>10</v>
      </c>
      <c r="C119">
        <f>B119+5</f>
        <v>15</v>
      </c>
      <c r="D119">
        <f t="shared" ref="D119:I119" si="32">C119+5</f>
        <v>20</v>
      </c>
      <c r="E119">
        <f t="shared" si="32"/>
        <v>25</v>
      </c>
      <c r="F119">
        <f t="shared" si="32"/>
        <v>30</v>
      </c>
      <c r="G119">
        <f t="shared" si="32"/>
        <v>35</v>
      </c>
      <c r="H119">
        <f t="shared" si="32"/>
        <v>40</v>
      </c>
      <c r="I119">
        <f t="shared" si="32"/>
        <v>45</v>
      </c>
    </row>
    <row r="120" spans="1:9">
      <c r="A120" s="6" t="s">
        <v>20</v>
      </c>
      <c r="B120" s="4" t="s">
        <v>22</v>
      </c>
      <c r="C120" s="3"/>
      <c r="D120" s="3"/>
      <c r="E120" s="3"/>
      <c r="F120" s="3"/>
      <c r="G120" s="3"/>
      <c r="H120" s="3"/>
      <c r="I120" s="3"/>
    </row>
    <row r="121" spans="1:9">
      <c r="A121" s="5">
        <v>4.5</v>
      </c>
      <c r="B121" s="7">
        <f>IF($I$14-($A121*B$119)&gt;0,MIN((0.85*0.25*$I$14),(0.85*($I$14-$A121*B$119))),0)</f>
        <v>33.366239999999998</v>
      </c>
      <c r="C121" s="7">
        <f t="shared" ref="C121:I121" si="33">IF($I$14-($A121*C$119)&gt;0,MIN((0.85*0.25*$I$14),(0.85*($I$14-$A121*C$119))),0)</f>
        <v>33.366239999999998</v>
      </c>
      <c r="D121" s="7">
        <f t="shared" si="33"/>
        <v>33.366239999999998</v>
      </c>
      <c r="E121" s="7">
        <f t="shared" si="33"/>
        <v>33.366239999999998</v>
      </c>
      <c r="F121" s="7">
        <f t="shared" si="33"/>
        <v>18.714959999999987</v>
      </c>
      <c r="G121" s="7">
        <f t="shared" si="33"/>
        <v>0</v>
      </c>
      <c r="H121" s="7">
        <f t="shared" si="33"/>
        <v>0</v>
      </c>
      <c r="I121" s="7">
        <f t="shared" si="33"/>
        <v>0</v>
      </c>
    </row>
    <row r="122" spans="1:9">
      <c r="A122" s="5">
        <f>A121+0.5</f>
        <v>5</v>
      </c>
      <c r="B122" s="7">
        <f t="shared" ref="B122:I126" si="34">IF($I$14-($A122*B$119)&gt;0,MIN((0.85*0.25*$I$14),(0.85*($I$14-$A122*B$119))),0)</f>
        <v>33.366239999999998</v>
      </c>
      <c r="C122" s="7">
        <f t="shared" si="34"/>
        <v>33.366239999999998</v>
      </c>
      <c r="D122" s="7">
        <f t="shared" si="34"/>
        <v>33.366239999999998</v>
      </c>
      <c r="E122" s="7">
        <f t="shared" si="34"/>
        <v>27.214959999999987</v>
      </c>
      <c r="F122" s="7">
        <f t="shared" si="34"/>
        <v>5.9649599999999889</v>
      </c>
      <c r="G122" s="7">
        <f t="shared" si="34"/>
        <v>0</v>
      </c>
      <c r="H122" s="7">
        <f t="shared" si="34"/>
        <v>0</v>
      </c>
      <c r="I122" s="7">
        <f t="shared" si="34"/>
        <v>0</v>
      </c>
    </row>
    <row r="123" spans="1:9">
      <c r="A123" s="5">
        <f t="shared" ref="A123:A126" si="35">A122+0.5</f>
        <v>5.5</v>
      </c>
      <c r="B123" s="7">
        <f t="shared" si="34"/>
        <v>33.366239999999998</v>
      </c>
      <c r="C123" s="7">
        <f t="shared" si="34"/>
        <v>33.366239999999998</v>
      </c>
      <c r="D123" s="7">
        <f t="shared" si="34"/>
        <v>33.366239999999998</v>
      </c>
      <c r="E123" s="7">
        <f t="shared" si="34"/>
        <v>16.589959999999987</v>
      </c>
      <c r="F123" s="7">
        <f t="shared" si="34"/>
        <v>0</v>
      </c>
      <c r="G123" s="7">
        <f t="shared" si="34"/>
        <v>0</v>
      </c>
      <c r="H123" s="7">
        <f t="shared" si="34"/>
        <v>0</v>
      </c>
      <c r="I123" s="7">
        <f t="shared" si="34"/>
        <v>0</v>
      </c>
    </row>
    <row r="124" spans="1:9">
      <c r="A124" s="5">
        <f t="shared" si="35"/>
        <v>6</v>
      </c>
      <c r="B124" s="7">
        <f t="shared" si="34"/>
        <v>33.366239999999998</v>
      </c>
      <c r="C124" s="7">
        <f t="shared" si="34"/>
        <v>33.366239999999998</v>
      </c>
      <c r="D124" s="7">
        <f t="shared" si="34"/>
        <v>31.464959999999987</v>
      </c>
      <c r="E124" s="7">
        <f t="shared" si="34"/>
        <v>5.9649599999999889</v>
      </c>
      <c r="F124" s="7">
        <f t="shared" si="34"/>
        <v>0</v>
      </c>
      <c r="G124" s="7">
        <f t="shared" si="34"/>
        <v>0</v>
      </c>
      <c r="H124" s="7">
        <f t="shared" si="34"/>
        <v>0</v>
      </c>
      <c r="I124" s="7">
        <f t="shared" si="34"/>
        <v>0</v>
      </c>
    </row>
    <row r="125" spans="1:9">
      <c r="A125" s="5">
        <f t="shared" si="35"/>
        <v>6.5</v>
      </c>
      <c r="B125" s="7">
        <f t="shared" si="34"/>
        <v>33.366239999999998</v>
      </c>
      <c r="C125" s="7">
        <f t="shared" si="34"/>
        <v>33.366239999999998</v>
      </c>
      <c r="D125" s="7">
        <f t="shared" si="34"/>
        <v>22.964959999999987</v>
      </c>
      <c r="E125" s="7">
        <f t="shared" si="34"/>
        <v>0</v>
      </c>
      <c r="F125" s="7">
        <f t="shared" si="34"/>
        <v>0</v>
      </c>
      <c r="G125" s="7">
        <f t="shared" si="34"/>
        <v>0</v>
      </c>
      <c r="H125" s="7">
        <f t="shared" si="34"/>
        <v>0</v>
      </c>
      <c r="I125" s="7">
        <f t="shared" si="34"/>
        <v>0</v>
      </c>
    </row>
    <row r="126" spans="1:9">
      <c r="A126" s="5">
        <f t="shared" si="35"/>
        <v>7</v>
      </c>
      <c r="B126" s="7">
        <f t="shared" si="34"/>
        <v>33.366239999999998</v>
      </c>
      <c r="C126" s="7">
        <f t="shared" si="34"/>
        <v>33.366239999999998</v>
      </c>
      <c r="D126" s="7">
        <f t="shared" si="34"/>
        <v>14.464959999999989</v>
      </c>
      <c r="E126" s="7">
        <f t="shared" si="34"/>
        <v>0</v>
      </c>
      <c r="F126" s="7">
        <f t="shared" si="34"/>
        <v>0</v>
      </c>
      <c r="G126" s="7">
        <f t="shared" si="34"/>
        <v>0</v>
      </c>
      <c r="H126" s="7">
        <f t="shared" si="34"/>
        <v>0</v>
      </c>
      <c r="I126" s="7">
        <f t="shared" si="34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A&amp;M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Raulston</dc:creator>
  <cp:lastModifiedBy>James Raulston</cp:lastModifiedBy>
  <dcterms:created xsi:type="dcterms:W3CDTF">2013-04-18T19:57:20Z</dcterms:created>
  <dcterms:modified xsi:type="dcterms:W3CDTF">2013-04-18T21:46:27Z</dcterms:modified>
</cp:coreProperties>
</file>